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2" sheetId="5" r:id="rId1"/>
  </sheets>
  <calcPr calcId="144525"/>
</workbook>
</file>

<file path=xl/calcChain.xml><?xml version="1.0" encoding="utf-8"?>
<calcChain xmlns="http://schemas.openxmlformats.org/spreadsheetml/2006/main">
  <c r="V18" i="5" l="1"/>
  <c r="T18" i="5"/>
  <c r="N18" i="5"/>
  <c r="H18" i="5"/>
  <c r="J18" i="5" s="1"/>
  <c r="V17" i="5"/>
  <c r="T17" i="5"/>
  <c r="N17" i="5"/>
  <c r="H17" i="5"/>
  <c r="J17" i="5" s="1"/>
  <c r="V16" i="5"/>
  <c r="T16" i="5"/>
  <c r="N16" i="5"/>
  <c r="H16" i="5"/>
  <c r="J16" i="5" s="1"/>
  <c r="V15" i="5"/>
  <c r="T15" i="5"/>
  <c r="N15" i="5"/>
  <c r="H15" i="5"/>
  <c r="J15" i="5" s="1"/>
  <c r="K18" i="5" l="1"/>
  <c r="M18" i="5" s="1"/>
  <c r="Q18" i="5" s="1"/>
  <c r="R18" i="5" s="1"/>
  <c r="W18" i="5"/>
  <c r="K17" i="5"/>
  <c r="M17" i="5" s="1"/>
  <c r="Q17" i="5" s="1"/>
  <c r="R17" i="5" s="1"/>
  <c r="W17" i="5"/>
  <c r="K16" i="5"/>
  <c r="M16" i="5" s="1"/>
  <c r="Q16" i="5" s="1"/>
  <c r="R16" i="5" s="1"/>
  <c r="W16" i="5"/>
  <c r="K15" i="5"/>
  <c r="M15" i="5" s="1"/>
  <c r="Q15" i="5" s="1"/>
  <c r="R15" i="5" s="1"/>
  <c r="W15" i="5"/>
</calcChain>
</file>

<file path=xl/comments1.xml><?xml version="1.0" encoding="utf-8"?>
<comments xmlns="http://schemas.openxmlformats.org/spreadsheetml/2006/main">
  <authors>
    <author>User</author>
    <author>Admin</author>
    <author>Quynh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01/7/2014
- HS 4,65 từ 01/7/2017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</t>
        </r>
      </text>
    </comment>
    <comment ref="I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</t>
        </r>
      </text>
    </comment>
    <comment ref="I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Phó phòng từ 01/11/2016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1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01/5/2018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01/06/2017</t>
        </r>
      </text>
    </comment>
    <comment ref="F1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3.00 từ 01/9/2018</t>
        </r>
      </text>
    </comment>
    <comment ref="F1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01/6/2017</t>
        </r>
      </text>
    </comment>
    <comment ref="F19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</t>
        </r>
      </text>
    </comment>
    <comment ref="I19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</t>
        </r>
      </text>
    </comment>
    <comment ref="F20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</t>
        </r>
      </text>
    </comment>
  </commentList>
</comments>
</file>

<file path=xl/sharedStrings.xml><?xml version="1.0" encoding="utf-8"?>
<sst xmlns="http://schemas.openxmlformats.org/spreadsheetml/2006/main" count="100" uniqueCount="81">
  <si>
    <t>STT</t>
  </si>
  <si>
    <t>Họ và tên</t>
  </si>
  <si>
    <t>Thành tiền</t>
  </si>
  <si>
    <t>Phạm Hữu Lộc</t>
  </si>
  <si>
    <t>LỘC</t>
  </si>
  <si>
    <t>0016100006544007</t>
  </si>
  <si>
    <t>1603215001126</t>
  </si>
  <si>
    <t>A</t>
  </si>
  <si>
    <t>Lâm Viết Dũng</t>
  </si>
  <si>
    <t>DŨNG</t>
  </si>
  <si>
    <t>0016100006550007</t>
  </si>
  <si>
    <t>1603215002237</t>
  </si>
  <si>
    <t xml:space="preserve">Nguyễn Thị Hoa </t>
  </si>
  <si>
    <t>HOA</t>
  </si>
  <si>
    <t>0016100006769009</t>
  </si>
  <si>
    <t>1603205178815</t>
  </si>
  <si>
    <t>Nguyễn Thành Nam</t>
  </si>
  <si>
    <t>NAM</t>
  </si>
  <si>
    <t>0016100006648007</t>
  </si>
  <si>
    <t>1603215002713</t>
  </si>
  <si>
    <t>Nguyễn Văn Chì</t>
  </si>
  <si>
    <t>CHÌ</t>
  </si>
  <si>
    <t>0016100006765003</t>
  </si>
  <si>
    <t>Lưu Hoàng Hải Yến</t>
  </si>
  <si>
    <t>YẾN</t>
  </si>
  <si>
    <t>0016100006799005</t>
  </si>
  <si>
    <t>Lê Quang Liêm</t>
  </si>
  <si>
    <t>LIÊM</t>
  </si>
  <si>
    <t>0016100006806001</t>
  </si>
  <si>
    <t>1603215001365</t>
  </si>
  <si>
    <t xml:space="preserve">Nguyễn Thị Kim Dung </t>
  </si>
  <si>
    <t>DUNG</t>
  </si>
  <si>
    <t>0016100006682008</t>
  </si>
  <si>
    <t>1603205182336</t>
  </si>
  <si>
    <t>Nguyễn Văn Chiến</t>
  </si>
  <si>
    <t>CHIẾN</t>
  </si>
  <si>
    <t>0016100006548002</t>
  </si>
  <si>
    <t>1603205341369</t>
  </si>
  <si>
    <t>Lương Xuân Thịnh</t>
  </si>
  <si>
    <t>THỊNH</t>
  </si>
  <si>
    <t>0016100006540001</t>
  </si>
  <si>
    <t xml:space="preserve">Nguyễn Thanh Lâm </t>
  </si>
  <si>
    <t>LÂM</t>
  </si>
  <si>
    <t>0016100006661003</t>
  </si>
  <si>
    <t>1603205179138</t>
  </si>
  <si>
    <t xml:space="preserve">Nguyễn Ngọc Trang </t>
  </si>
  <si>
    <t>TRANG</t>
  </si>
  <si>
    <t>0016100006546007</t>
  </si>
  <si>
    <t>1603205182270</t>
  </si>
  <si>
    <t>Nguyễn Văn Tấn</t>
  </si>
  <si>
    <t>TẤN</t>
  </si>
  <si>
    <t>0016100006537008</t>
  </si>
  <si>
    <t>1603205185675</t>
  </si>
  <si>
    <t xml:space="preserve">Võ Thị Xuân Thơ </t>
  </si>
  <si>
    <t>THƠ</t>
  </si>
  <si>
    <t>0016100006527005</t>
  </si>
  <si>
    <t>1603205185760</t>
  </si>
  <si>
    <t xml:space="preserve">Nguyễn Chí Nhân </t>
  </si>
  <si>
    <t>NHÂN</t>
  </si>
  <si>
    <t>0016100006689005</t>
  </si>
  <si>
    <t>1603205182184</t>
  </si>
  <si>
    <t xml:space="preserve">Phạm Hữu Tấn </t>
  </si>
  <si>
    <t>0016100006670002</t>
  </si>
  <si>
    <t>1603205447217</t>
  </si>
  <si>
    <t xml:space="preserve">Trương Thị Hồng </t>
  </si>
  <si>
    <t>HỒNG</t>
  </si>
  <si>
    <t>0016100006657006</t>
  </si>
  <si>
    <t>1603205186603</t>
  </si>
  <si>
    <t>Nguyễn Yến Nhi</t>
  </si>
  <si>
    <t>NHI</t>
  </si>
  <si>
    <t>0016100006703008</t>
  </si>
  <si>
    <t>Trần Quốc Định</t>
  </si>
  <si>
    <t>ĐỊNH</t>
  </si>
  <si>
    <t>0016100006658002</t>
  </si>
  <si>
    <t>1603205414224</t>
  </si>
  <si>
    <t>Tháng 1</t>
  </si>
  <si>
    <t>Tháng 2</t>
  </si>
  <si>
    <t>Tháng 3</t>
  </si>
  <si>
    <t>Tháng 4</t>
  </si>
  <si>
    <t>Tháng 5</t>
  </si>
  <si>
    <t>TIỀN THI ĐUA ABC THÁNG 1,2,3,4,5-2019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</si>
</sst>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6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28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5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0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5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2" fontId="4" fillId="25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49" fontId="5" fillId="25" borderId="10" xfId="0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0" fontId="30" fillId="25" borderId="10" xfId="0" quotePrefix="1" applyFont="1" applyFill="1" applyBorder="1" applyAlignment="1">
      <alignment horizontal="center"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1" fontId="5" fillId="0" borderId="10" xfId="0" applyNumberFormat="1" applyFont="1" applyFill="1" applyBorder="1" applyAlignment="1">
      <alignment horizontal="center" vertical="center"/>
    </xf>
    <xf numFmtId="9" fontId="6" fillId="25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vertical="center" wrapText="1"/>
    </xf>
    <xf numFmtId="0" fontId="3" fillId="27" borderId="10" xfId="0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vertical="center"/>
    </xf>
    <xf numFmtId="14" fontId="5" fillId="25" borderId="10" xfId="0" applyNumberFormat="1" applyFont="1" applyFill="1" applyBorder="1" applyAlignment="1">
      <alignment horizontal="center" vertical="center"/>
    </xf>
    <xf numFmtId="1" fontId="7" fillId="0" borderId="10" xfId="0" quotePrefix="1" applyNumberFormat="1" applyFont="1" applyFill="1" applyBorder="1" applyAlignment="1">
      <alignment horizontal="center" vertical="center"/>
    </xf>
    <xf numFmtId="1" fontId="7" fillId="25" borderId="10" xfId="0" quotePrefix="1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2" fontId="3" fillId="25" borderId="10" xfId="0" applyNumberFormat="1" applyFont="1" applyFill="1" applyBorder="1" applyAlignment="1">
      <alignment horizontal="center" vertical="center" wrapText="1"/>
    </xf>
    <xf numFmtId="37" fontId="4" fillId="25" borderId="10" xfId="29" quotePrefix="1" applyNumberFormat="1" applyFont="1" applyFill="1" applyBorder="1" applyAlignment="1">
      <alignment horizontal="center" vertical="center"/>
    </xf>
    <xf numFmtId="0" fontId="29" fillId="28" borderId="10" xfId="0" applyFont="1" applyFill="1" applyBorder="1" applyAlignment="1">
      <alignment vertical="center" wrapText="1"/>
    </xf>
    <xf numFmtId="49" fontId="5" fillId="28" borderId="10" xfId="0" applyNumberFormat="1" applyFont="1" applyFill="1" applyBorder="1" applyAlignment="1">
      <alignment horizontal="center" vertical="center" wrapText="1"/>
    </xf>
    <xf numFmtId="0" fontId="4" fillId="28" borderId="10" xfId="0" applyFont="1" applyFill="1" applyBorder="1" applyAlignment="1">
      <alignment horizontal="center" vertical="center" wrapText="1"/>
    </xf>
    <xf numFmtId="9" fontId="3" fillId="28" borderId="10" xfId="0" applyNumberFormat="1" applyFont="1" applyFill="1" applyBorder="1" applyAlignment="1">
      <alignment horizontal="center" vertical="center" wrapText="1"/>
    </xf>
    <xf numFmtId="0" fontId="3" fillId="28" borderId="10" xfId="0" applyFont="1" applyFill="1" applyBorder="1" applyAlignment="1">
      <alignment horizontal="center" vertical="center" wrapText="1"/>
    </xf>
    <xf numFmtId="166" fontId="4" fillId="28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 wrapText="1"/>
    </xf>
    <xf numFmtId="2" fontId="4" fillId="28" borderId="10" xfId="0" applyNumberFormat="1" applyFont="1" applyFill="1" applyBorder="1" applyAlignment="1">
      <alignment horizontal="right" vertical="center" wrapText="1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/>
    <xf numFmtId="0" fontId="33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52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2"/>
  <sheetViews>
    <sheetView tabSelected="1" topLeftCell="A10" zoomScaleNormal="100" workbookViewId="0">
      <selection activeCell="AB16" sqref="AB16"/>
    </sheetView>
  </sheetViews>
  <sheetFormatPr defaultRowHeight="16.5"/>
  <cols>
    <col min="1" max="1" width="5.85546875" style="2" bestFit="1" customWidth="1"/>
    <col min="2" max="2" width="23.140625" style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8" width="11.140625" style="1" bestFit="1" customWidth="1"/>
    <col min="29" max="16384" width="9.140625" style="1"/>
  </cols>
  <sheetData>
    <row r="1" spans="1:28" ht="43.5" customHeight="1">
      <c r="A1" s="52" t="s">
        <v>80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</row>
    <row r="3" spans="1:28" ht="33.75" customHeight="1">
      <c r="A3" s="50" t="s">
        <v>0</v>
      </c>
      <c r="B3" s="50" t="s">
        <v>1</v>
      </c>
      <c r="C3" s="50" t="s">
        <v>2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0" t="s">
        <v>75</v>
      </c>
      <c r="Y3" s="50" t="s">
        <v>76</v>
      </c>
      <c r="Z3" s="50" t="s">
        <v>77</v>
      </c>
      <c r="AA3" s="50" t="s">
        <v>78</v>
      </c>
      <c r="AB3" s="50" t="s">
        <v>79</v>
      </c>
    </row>
    <row r="4" spans="1:28" ht="33" customHeight="1">
      <c r="A4" s="3">
        <v>1</v>
      </c>
      <c r="B4" s="4" t="s">
        <v>3</v>
      </c>
      <c r="C4" s="28" t="s">
        <v>4</v>
      </c>
      <c r="D4" s="5" t="s">
        <v>5</v>
      </c>
      <c r="E4" s="6" t="s">
        <v>6</v>
      </c>
      <c r="F4" s="7">
        <v>4.9800000000000004</v>
      </c>
      <c r="G4" s="8">
        <v>0.09</v>
      </c>
      <c r="H4" s="9">
        <v>5.4282000000000004</v>
      </c>
      <c r="I4" s="9">
        <v>0.9</v>
      </c>
      <c r="J4" s="10">
        <v>6.3282000000000007</v>
      </c>
      <c r="K4" s="11">
        <v>8796198.0000000019</v>
      </c>
      <c r="L4" s="7" t="s">
        <v>7</v>
      </c>
      <c r="M4" s="11">
        <v>8796198</v>
      </c>
      <c r="N4" s="11">
        <v>1390000</v>
      </c>
      <c r="O4" s="29">
        <v>18</v>
      </c>
      <c r="P4" s="13">
        <v>27</v>
      </c>
      <c r="Q4" s="14">
        <v>8796198</v>
      </c>
      <c r="R4" s="11">
        <v>8796198</v>
      </c>
      <c r="S4" s="15"/>
      <c r="T4" s="11">
        <v>0</v>
      </c>
      <c r="U4" s="25"/>
      <c r="V4" s="11">
        <v>0</v>
      </c>
      <c r="W4" s="11">
        <v>87962</v>
      </c>
      <c r="X4" s="11">
        <v>8884160</v>
      </c>
      <c r="Y4" s="11">
        <v>8884160</v>
      </c>
      <c r="Z4" s="11">
        <v>8884160</v>
      </c>
      <c r="AA4" s="11">
        <v>8884160</v>
      </c>
      <c r="AB4" s="11">
        <v>8884160</v>
      </c>
    </row>
    <row r="5" spans="1:28" ht="33" customHeight="1">
      <c r="A5" s="3">
        <v>2</v>
      </c>
      <c r="B5" s="4" t="s">
        <v>8</v>
      </c>
      <c r="C5" s="28" t="s">
        <v>9</v>
      </c>
      <c r="D5" s="5" t="s">
        <v>10</v>
      </c>
      <c r="E5" s="30" t="s">
        <v>11</v>
      </c>
      <c r="F5" s="7">
        <v>4.6500000000000004</v>
      </c>
      <c r="G5" s="8"/>
      <c r="H5" s="9">
        <v>4.6500000000000004</v>
      </c>
      <c r="I5" s="9">
        <v>0.45</v>
      </c>
      <c r="J5" s="10">
        <v>5.1000000000000005</v>
      </c>
      <c r="K5" s="11">
        <v>7089000.0000000009</v>
      </c>
      <c r="L5" s="7" t="s">
        <v>7</v>
      </c>
      <c r="M5" s="11">
        <v>7089000</v>
      </c>
      <c r="N5" s="11">
        <v>1390000</v>
      </c>
      <c r="O5" s="12">
        <v>18</v>
      </c>
      <c r="P5" s="13">
        <v>27</v>
      </c>
      <c r="Q5" s="14">
        <v>7089000</v>
      </c>
      <c r="R5" s="11">
        <v>7089000</v>
      </c>
      <c r="S5" s="15"/>
      <c r="T5" s="11">
        <v>0</v>
      </c>
      <c r="U5" s="16"/>
      <c r="V5" s="11">
        <v>0</v>
      </c>
      <c r="W5" s="11">
        <v>70890</v>
      </c>
      <c r="X5" s="11">
        <v>7159890</v>
      </c>
      <c r="Y5" s="11">
        <v>7159890</v>
      </c>
      <c r="Z5" s="11">
        <v>7159890</v>
      </c>
      <c r="AA5" s="11">
        <v>7159890</v>
      </c>
      <c r="AB5" s="11">
        <v>7159890</v>
      </c>
    </row>
    <row r="6" spans="1:28" ht="33.75" customHeight="1">
      <c r="A6" s="3">
        <v>3</v>
      </c>
      <c r="B6" s="4" t="s">
        <v>12</v>
      </c>
      <c r="C6" s="28" t="s">
        <v>13</v>
      </c>
      <c r="D6" s="5" t="s">
        <v>14</v>
      </c>
      <c r="E6" s="27" t="s">
        <v>15</v>
      </c>
      <c r="F6" s="7">
        <v>4.6500000000000004</v>
      </c>
      <c r="G6" s="8"/>
      <c r="H6" s="9">
        <v>4.6500000000000004</v>
      </c>
      <c r="I6" s="9">
        <v>0.35</v>
      </c>
      <c r="J6" s="10">
        <v>5</v>
      </c>
      <c r="K6" s="11">
        <v>6950000</v>
      </c>
      <c r="L6" s="7" t="s">
        <v>7</v>
      </c>
      <c r="M6" s="11">
        <v>6950000</v>
      </c>
      <c r="N6" s="11">
        <v>1390000</v>
      </c>
      <c r="O6" s="12">
        <v>18</v>
      </c>
      <c r="P6" s="13">
        <v>27</v>
      </c>
      <c r="Q6" s="14">
        <v>6950000</v>
      </c>
      <c r="R6" s="11">
        <v>6950000</v>
      </c>
      <c r="S6" s="15"/>
      <c r="T6" s="11">
        <v>0</v>
      </c>
      <c r="U6" s="25"/>
      <c r="V6" s="11">
        <v>0</v>
      </c>
      <c r="W6" s="11">
        <v>69500</v>
      </c>
      <c r="X6" s="11">
        <v>7019500</v>
      </c>
      <c r="Y6" s="11">
        <v>7019500</v>
      </c>
      <c r="Z6" s="11">
        <v>7019500</v>
      </c>
      <c r="AA6" s="11">
        <v>7019500</v>
      </c>
      <c r="AB6" s="11">
        <v>7019500</v>
      </c>
    </row>
    <row r="7" spans="1:28" ht="33" customHeight="1">
      <c r="A7" s="3">
        <v>4</v>
      </c>
      <c r="B7" s="4" t="s">
        <v>20</v>
      </c>
      <c r="C7" s="28" t="s">
        <v>21</v>
      </c>
      <c r="D7" s="5" t="s">
        <v>22</v>
      </c>
      <c r="E7" s="31">
        <v>1603205280047</v>
      </c>
      <c r="F7" s="24">
        <v>3</v>
      </c>
      <c r="G7" s="32"/>
      <c r="H7" s="9">
        <v>3</v>
      </c>
      <c r="I7" s="9"/>
      <c r="J7" s="10">
        <v>3</v>
      </c>
      <c r="K7" s="11">
        <v>4170000</v>
      </c>
      <c r="L7" s="7" t="s">
        <v>7</v>
      </c>
      <c r="M7" s="11">
        <v>4170000</v>
      </c>
      <c r="N7" s="11">
        <v>1390000</v>
      </c>
      <c r="O7" s="12">
        <v>18</v>
      </c>
      <c r="P7" s="13">
        <v>21</v>
      </c>
      <c r="Q7" s="14">
        <v>4170000</v>
      </c>
      <c r="R7" s="11">
        <v>4170000</v>
      </c>
      <c r="S7" s="15"/>
      <c r="T7" s="11">
        <v>0</v>
      </c>
      <c r="U7" s="16"/>
      <c r="V7" s="11">
        <v>0</v>
      </c>
      <c r="W7" s="11">
        <v>41700</v>
      </c>
      <c r="X7" s="11">
        <v>4211700</v>
      </c>
      <c r="Y7" s="11">
        <v>4211700</v>
      </c>
      <c r="Z7" s="11">
        <v>4211700</v>
      </c>
      <c r="AA7" s="11">
        <v>3992226</v>
      </c>
      <c r="AB7" s="11">
        <v>4030396</v>
      </c>
    </row>
    <row r="8" spans="1:28" ht="32.25" customHeight="1">
      <c r="A8" s="3">
        <v>5</v>
      </c>
      <c r="B8" s="4" t="s">
        <v>26</v>
      </c>
      <c r="C8" s="28" t="s">
        <v>27</v>
      </c>
      <c r="D8" s="5" t="s">
        <v>28</v>
      </c>
      <c r="E8" s="6" t="s">
        <v>29</v>
      </c>
      <c r="F8" s="7">
        <v>4.6500000000000004</v>
      </c>
      <c r="G8" s="8"/>
      <c r="H8" s="9">
        <v>4.6500000000000004</v>
      </c>
      <c r="I8" s="9">
        <v>0.45</v>
      </c>
      <c r="J8" s="10">
        <v>5.1000000000000005</v>
      </c>
      <c r="K8" s="11">
        <v>7089000.0000000009</v>
      </c>
      <c r="L8" s="7" t="s">
        <v>7</v>
      </c>
      <c r="M8" s="11">
        <v>7089000</v>
      </c>
      <c r="N8" s="11">
        <v>1390000</v>
      </c>
      <c r="O8" s="12">
        <v>18</v>
      </c>
      <c r="P8" s="13">
        <v>26</v>
      </c>
      <c r="Q8" s="14">
        <v>7089000</v>
      </c>
      <c r="R8" s="11">
        <v>7089000</v>
      </c>
      <c r="S8" s="15"/>
      <c r="T8" s="11">
        <v>0</v>
      </c>
      <c r="U8" s="16"/>
      <c r="V8" s="11">
        <v>0</v>
      </c>
      <c r="W8" s="11">
        <v>70890</v>
      </c>
      <c r="X8" s="11">
        <v>7159890</v>
      </c>
      <c r="Y8" s="11">
        <v>7159890</v>
      </c>
      <c r="Z8" s="11">
        <v>7159890</v>
      </c>
      <c r="AA8" s="11">
        <v>7159890</v>
      </c>
      <c r="AB8" s="11">
        <v>7159890</v>
      </c>
    </row>
    <row r="9" spans="1:28" ht="33.75" customHeight="1">
      <c r="A9" s="3">
        <v>6</v>
      </c>
      <c r="B9" s="17" t="s">
        <v>30</v>
      </c>
      <c r="C9" s="33" t="s">
        <v>31</v>
      </c>
      <c r="D9" s="5" t="s">
        <v>32</v>
      </c>
      <c r="E9" s="18" t="s">
        <v>33</v>
      </c>
      <c r="F9" s="7">
        <v>3.66</v>
      </c>
      <c r="G9" s="20"/>
      <c r="H9" s="9">
        <v>3.66</v>
      </c>
      <c r="I9" s="21">
        <v>0.35</v>
      </c>
      <c r="J9" s="10">
        <v>4.01</v>
      </c>
      <c r="K9" s="11">
        <v>5573900</v>
      </c>
      <c r="L9" s="7" t="s">
        <v>7</v>
      </c>
      <c r="M9" s="11">
        <v>5573900</v>
      </c>
      <c r="N9" s="11">
        <v>1390000</v>
      </c>
      <c r="O9" s="12">
        <v>18</v>
      </c>
      <c r="P9" s="13">
        <v>26</v>
      </c>
      <c r="Q9" s="14">
        <v>5573900</v>
      </c>
      <c r="R9" s="11">
        <v>5573900</v>
      </c>
      <c r="S9" s="22"/>
      <c r="T9" s="11">
        <v>0</v>
      </c>
      <c r="U9" s="16"/>
      <c r="V9" s="11">
        <v>0</v>
      </c>
      <c r="W9" s="11">
        <v>55739</v>
      </c>
      <c r="X9" s="11">
        <v>5629639</v>
      </c>
      <c r="Y9" s="11">
        <v>5629639</v>
      </c>
      <c r="Z9" s="11">
        <v>5629639</v>
      </c>
      <c r="AA9" s="11">
        <v>5629639</v>
      </c>
      <c r="AB9" s="11">
        <v>5629639</v>
      </c>
    </row>
    <row r="10" spans="1:28" ht="32.25" customHeight="1">
      <c r="A10" s="3">
        <v>7</v>
      </c>
      <c r="B10" s="4" t="s">
        <v>34</v>
      </c>
      <c r="C10" s="28" t="s">
        <v>35</v>
      </c>
      <c r="D10" s="5" t="s">
        <v>36</v>
      </c>
      <c r="E10" s="23" t="s">
        <v>37</v>
      </c>
      <c r="F10" s="7">
        <v>3.66</v>
      </c>
      <c r="G10" s="8"/>
      <c r="H10" s="9">
        <v>3.66</v>
      </c>
      <c r="I10" s="34">
        <v>0.45</v>
      </c>
      <c r="J10" s="10">
        <v>4.1100000000000003</v>
      </c>
      <c r="K10" s="11">
        <v>5712900</v>
      </c>
      <c r="L10" s="7" t="s">
        <v>7</v>
      </c>
      <c r="M10" s="11">
        <v>5712900</v>
      </c>
      <c r="N10" s="11">
        <v>1390000</v>
      </c>
      <c r="O10" s="12">
        <v>18</v>
      </c>
      <c r="P10" s="13">
        <v>25</v>
      </c>
      <c r="Q10" s="14">
        <v>5712900</v>
      </c>
      <c r="R10" s="11">
        <v>5712900</v>
      </c>
      <c r="S10" s="15"/>
      <c r="T10" s="11">
        <v>0</v>
      </c>
      <c r="U10" s="16"/>
      <c r="V10" s="11">
        <v>0</v>
      </c>
      <c r="W10" s="11">
        <v>57129</v>
      </c>
      <c r="X10" s="11">
        <v>5770029</v>
      </c>
      <c r="Y10" s="11">
        <v>5770029</v>
      </c>
      <c r="Z10" s="11">
        <v>5770029</v>
      </c>
      <c r="AA10" s="11">
        <v>5770029</v>
      </c>
      <c r="AB10" s="11">
        <v>5770029</v>
      </c>
    </row>
    <row r="11" spans="1:28" ht="33" customHeight="1">
      <c r="A11" s="3">
        <v>8</v>
      </c>
      <c r="B11" s="4" t="s">
        <v>41</v>
      </c>
      <c r="C11" s="28" t="s">
        <v>42</v>
      </c>
      <c r="D11" s="5" t="s">
        <v>43</v>
      </c>
      <c r="E11" s="27" t="s">
        <v>44</v>
      </c>
      <c r="F11" s="7">
        <v>4.9800000000000004</v>
      </c>
      <c r="G11" s="32">
        <v>0.11</v>
      </c>
      <c r="H11" s="9">
        <v>5.5278000000000009</v>
      </c>
      <c r="I11" s="9">
        <v>0.45</v>
      </c>
      <c r="J11" s="10">
        <v>5.9778000000000011</v>
      </c>
      <c r="K11" s="11">
        <v>8309142.0000000019</v>
      </c>
      <c r="L11" s="7" t="s">
        <v>7</v>
      </c>
      <c r="M11" s="11">
        <v>8309142</v>
      </c>
      <c r="N11" s="11">
        <v>1390000</v>
      </c>
      <c r="O11" s="12">
        <v>18</v>
      </c>
      <c r="P11" s="13">
        <v>17</v>
      </c>
      <c r="Q11" s="14">
        <v>8309142</v>
      </c>
      <c r="R11" s="11">
        <v>7847523</v>
      </c>
      <c r="S11" s="15"/>
      <c r="T11" s="11">
        <v>0</v>
      </c>
      <c r="U11" s="25"/>
      <c r="V11" s="11">
        <v>0</v>
      </c>
      <c r="W11" s="11">
        <v>83091</v>
      </c>
      <c r="X11" s="11">
        <v>7930614</v>
      </c>
      <c r="Y11" s="11">
        <v>7930614</v>
      </c>
      <c r="Z11" s="11">
        <v>8392233</v>
      </c>
      <c r="AA11" s="11">
        <v>8392233</v>
      </c>
      <c r="AB11" s="11">
        <v>8392233</v>
      </c>
    </row>
    <row r="12" spans="1:28" ht="32.25" customHeight="1">
      <c r="A12" s="3">
        <v>9</v>
      </c>
      <c r="B12" s="17" t="s">
        <v>49</v>
      </c>
      <c r="C12" s="33" t="s">
        <v>50</v>
      </c>
      <c r="D12" s="5" t="s">
        <v>51</v>
      </c>
      <c r="E12" s="18" t="s">
        <v>52</v>
      </c>
      <c r="F12" s="19">
        <v>4.9800000000000004</v>
      </c>
      <c r="G12" s="20">
        <v>0.1</v>
      </c>
      <c r="H12" s="9">
        <v>5.4780000000000006</v>
      </c>
      <c r="I12" s="21">
        <v>0.35</v>
      </c>
      <c r="J12" s="10">
        <v>5.8280000000000003</v>
      </c>
      <c r="K12" s="11">
        <v>8100920</v>
      </c>
      <c r="L12" s="7" t="s">
        <v>7</v>
      </c>
      <c r="M12" s="11">
        <v>8100920</v>
      </c>
      <c r="N12" s="11">
        <v>1390000</v>
      </c>
      <c r="O12" s="12">
        <v>18</v>
      </c>
      <c r="P12" s="13">
        <v>27</v>
      </c>
      <c r="Q12" s="14">
        <v>8100920</v>
      </c>
      <c r="R12" s="11">
        <v>8100920</v>
      </c>
      <c r="S12" s="22"/>
      <c r="T12" s="11">
        <v>0</v>
      </c>
      <c r="U12" s="16"/>
      <c r="V12" s="11">
        <v>0</v>
      </c>
      <c r="W12" s="11">
        <v>81009</v>
      </c>
      <c r="X12" s="11">
        <v>8181929</v>
      </c>
      <c r="Y12" s="11">
        <v>8181929</v>
      </c>
      <c r="Z12" s="11">
        <v>8181929</v>
      </c>
      <c r="AA12" s="11">
        <v>8181929</v>
      </c>
      <c r="AB12" s="11">
        <v>8181929</v>
      </c>
    </row>
    <row r="13" spans="1:28" ht="32.25" customHeight="1">
      <c r="A13" s="3">
        <v>10</v>
      </c>
      <c r="B13" s="4" t="s">
        <v>53</v>
      </c>
      <c r="C13" s="28" t="s">
        <v>54</v>
      </c>
      <c r="D13" s="5" t="s">
        <v>55</v>
      </c>
      <c r="E13" s="27" t="s">
        <v>56</v>
      </c>
      <c r="F13" s="7">
        <v>3.99</v>
      </c>
      <c r="G13" s="8"/>
      <c r="H13" s="9">
        <v>3.99</v>
      </c>
      <c r="I13" s="9"/>
      <c r="J13" s="10">
        <v>3.99</v>
      </c>
      <c r="K13" s="11">
        <v>5546100</v>
      </c>
      <c r="L13" s="7" t="s">
        <v>7</v>
      </c>
      <c r="M13" s="11">
        <v>5546100</v>
      </c>
      <c r="N13" s="11">
        <v>1390000</v>
      </c>
      <c r="O13" s="12">
        <v>18</v>
      </c>
      <c r="P13" s="13">
        <v>24</v>
      </c>
      <c r="Q13" s="14">
        <v>5546100</v>
      </c>
      <c r="R13" s="11">
        <v>5546100</v>
      </c>
      <c r="S13" s="15"/>
      <c r="T13" s="11">
        <v>0</v>
      </c>
      <c r="U13" s="25"/>
      <c r="V13" s="11">
        <v>0</v>
      </c>
      <c r="W13" s="11">
        <v>55461</v>
      </c>
      <c r="X13" s="11">
        <v>5601561</v>
      </c>
      <c r="Y13" s="11">
        <v>5601561</v>
      </c>
      <c r="Z13" s="11">
        <v>5601561</v>
      </c>
      <c r="AA13" s="11">
        <v>5601561</v>
      </c>
      <c r="AB13" s="11">
        <v>5601561</v>
      </c>
    </row>
    <row r="14" spans="1:28" ht="33" customHeight="1">
      <c r="A14" s="3">
        <v>11</v>
      </c>
      <c r="B14" s="17" t="s">
        <v>57</v>
      </c>
      <c r="C14" s="33" t="s">
        <v>58</v>
      </c>
      <c r="D14" s="5" t="s">
        <v>59</v>
      </c>
      <c r="E14" s="18" t="s">
        <v>60</v>
      </c>
      <c r="F14" s="19">
        <v>3.99</v>
      </c>
      <c r="G14" s="20"/>
      <c r="H14" s="9">
        <v>3.99</v>
      </c>
      <c r="I14" s="9">
        <v>0.45</v>
      </c>
      <c r="J14" s="10">
        <v>4.4400000000000004</v>
      </c>
      <c r="K14" s="11">
        <v>6171600.0000000009</v>
      </c>
      <c r="L14" s="7" t="s">
        <v>7</v>
      </c>
      <c r="M14" s="11">
        <v>6171600</v>
      </c>
      <c r="N14" s="11">
        <v>1390000</v>
      </c>
      <c r="O14" s="12">
        <v>18</v>
      </c>
      <c r="P14" s="13">
        <v>26</v>
      </c>
      <c r="Q14" s="14">
        <v>6171600</v>
      </c>
      <c r="R14" s="11">
        <v>6171600</v>
      </c>
      <c r="S14" s="22"/>
      <c r="T14" s="11">
        <v>0</v>
      </c>
      <c r="U14" s="16"/>
      <c r="V14" s="11">
        <v>0</v>
      </c>
      <c r="W14" s="11">
        <v>61716</v>
      </c>
      <c r="X14" s="11">
        <v>6233316</v>
      </c>
      <c r="Y14" s="11">
        <v>6233316</v>
      </c>
      <c r="Z14" s="11">
        <v>6233316</v>
      </c>
      <c r="AA14" s="11">
        <v>6233316</v>
      </c>
      <c r="AB14" s="11">
        <v>6233316</v>
      </c>
    </row>
    <row r="15" spans="1:28" ht="33.75" customHeight="1">
      <c r="A15" s="3">
        <v>12</v>
      </c>
      <c r="B15" s="35" t="s">
        <v>61</v>
      </c>
      <c r="C15" s="35" t="s">
        <v>50</v>
      </c>
      <c r="D15" s="36" t="s">
        <v>62</v>
      </c>
      <c r="E15" s="37" t="s">
        <v>63</v>
      </c>
      <c r="F15" s="7">
        <v>2.67</v>
      </c>
      <c r="G15" s="8"/>
      <c r="H15" s="9">
        <f t="shared" ref="H15" si="0">F15+(F15*G15)</f>
        <v>2.67</v>
      </c>
      <c r="I15" s="9"/>
      <c r="J15" s="10">
        <f t="shared" ref="J15" si="1">H15+I15</f>
        <v>2.67</v>
      </c>
      <c r="K15" s="11">
        <f t="shared" ref="K15" si="2">J15*$G$8</f>
        <v>0</v>
      </c>
      <c r="L15" s="7" t="s">
        <v>7</v>
      </c>
      <c r="M15" s="11" t="e">
        <f t="shared" ref="M15" si="3">ROUND(IF(AND(L15="A",K15*1&gt;=N15),K15*1,IF(AND(L15="B",K15*0.75&gt;=N15),K15*0.75,IF(AND(L15="C",K15*0.5&gt;=N15),K15*0.5,N15))),)</f>
        <v>#VALUE!</v>
      </c>
      <c r="N15" s="11" t="e">
        <f t="shared" ref="N15" si="4">ROUND(IF(L15="A",$C$8,IF(L15="B",0.75*$C$8,IF(L15="C",0.75*0.75*$C$8,0))),)</f>
        <v>#VALUE!</v>
      </c>
      <c r="O15" s="7">
        <v>22</v>
      </c>
      <c r="P15" s="7">
        <v>26</v>
      </c>
      <c r="Q15" s="14" t="e">
        <f t="shared" ref="Q15" si="5">IF(M15&gt;N15,M15,N15)</f>
        <v>#VALUE!</v>
      </c>
      <c r="R15" s="11" t="e">
        <f t="shared" ref="R15" si="6">ROUND(IF(P15&gt;=O15,Q15,Q15/O15*P15),)</f>
        <v>#VALUE!</v>
      </c>
      <c r="S15" s="15"/>
      <c r="T15" s="11">
        <f t="shared" ref="T15" si="7">S15*$G$8*0.65</f>
        <v>0</v>
      </c>
      <c r="U15" s="16"/>
      <c r="V15" s="11">
        <f t="shared" ref="V15" si="8">U15*$G$8*0.65</f>
        <v>0</v>
      </c>
      <c r="W15" s="11">
        <f t="shared" ref="W15" si="9">IF(OR(L15="A DN",L15="KXL", L15=""),"0",ROUND(J15*0.01*$G$8+S15*1%*$G$8+U15*1%*$G$8,))</f>
        <v>0</v>
      </c>
      <c r="X15" s="11">
        <v>3748413</v>
      </c>
      <c r="Y15" s="11">
        <v>3748413</v>
      </c>
      <c r="Z15" s="11">
        <v>3748413</v>
      </c>
      <c r="AA15" s="11">
        <v>3748413</v>
      </c>
      <c r="AB15" s="11">
        <v>3748413</v>
      </c>
    </row>
    <row r="16" spans="1:28" ht="33" customHeight="1">
      <c r="A16" s="3">
        <v>13</v>
      </c>
      <c r="B16" s="35" t="s">
        <v>64</v>
      </c>
      <c r="C16" s="35" t="s">
        <v>65</v>
      </c>
      <c r="D16" s="36" t="s">
        <v>66</v>
      </c>
      <c r="E16" s="38" t="s">
        <v>67</v>
      </c>
      <c r="F16" s="19">
        <v>2.67</v>
      </c>
      <c r="G16" s="20"/>
      <c r="H16" s="9">
        <f t="shared" ref="H16:H17" si="10">F16+(F16*G16)</f>
        <v>2.67</v>
      </c>
      <c r="I16" s="9"/>
      <c r="J16" s="10">
        <f t="shared" ref="J16:J17" si="11">H16+I16</f>
        <v>2.67</v>
      </c>
      <c r="K16" s="11">
        <f t="shared" ref="K16:K17" si="12">J16*$G$8</f>
        <v>0</v>
      </c>
      <c r="L16" s="19" t="s">
        <v>7</v>
      </c>
      <c r="M16" s="11" t="e">
        <f t="shared" ref="M16:M17" si="13">ROUND(IF(AND(L16="A",K16*1&gt;=N16),K16*1,IF(AND(L16="B",K16*0.75&gt;=N16),K16*0.75,IF(AND(L16="C",K16*0.5&gt;=N16),K16*0.5,N16))),)</f>
        <v>#VALUE!</v>
      </c>
      <c r="N16" s="11" t="e">
        <f t="shared" ref="N16:N17" si="14">ROUND(IF(L16="A",$C$8,IF(L16="B",0.75*$C$8,IF(L16="C",0.75*0.75*$C$8,0))),)</f>
        <v>#VALUE!</v>
      </c>
      <c r="O16" s="7">
        <v>22</v>
      </c>
      <c r="P16" s="7">
        <v>26</v>
      </c>
      <c r="Q16" s="14" t="e">
        <f t="shared" ref="Q16:Q17" si="15">IF(M16&gt;N16,M16,N16)</f>
        <v>#VALUE!</v>
      </c>
      <c r="R16" s="11" t="e">
        <f t="shared" ref="R16:R17" si="16">ROUND(IF(P16&gt;=O16,Q16,Q16/O16*P16),)</f>
        <v>#VALUE!</v>
      </c>
      <c r="S16" s="22"/>
      <c r="T16" s="11">
        <f t="shared" ref="T16:T17" si="17">S16*$G$8*0.65</f>
        <v>0</v>
      </c>
      <c r="U16" s="16"/>
      <c r="V16" s="11">
        <f t="shared" ref="V16:V17" si="18">U16*$G$8*0.65</f>
        <v>0</v>
      </c>
      <c r="W16" s="11">
        <f t="shared" ref="W16:W17" si="19">IF(OR(L16="A DN",L16="KXL", L16=""),"0",ROUND(J16*0.01*$G$8+S16*1%*$G$8+U16*1%*$G$8,))</f>
        <v>0</v>
      </c>
      <c r="X16" s="11">
        <v>3748413</v>
      </c>
      <c r="Y16" s="11">
        <v>3748413</v>
      </c>
      <c r="Z16" s="11">
        <v>3748413</v>
      </c>
      <c r="AA16" s="11">
        <v>3748413</v>
      </c>
      <c r="AB16" s="11">
        <v>3748413</v>
      </c>
    </row>
    <row r="17" spans="1:28" ht="33" customHeight="1">
      <c r="A17" s="3">
        <v>14</v>
      </c>
      <c r="B17" s="39" t="s">
        <v>68</v>
      </c>
      <c r="C17" s="39" t="s">
        <v>69</v>
      </c>
      <c r="D17" s="36" t="s">
        <v>70</v>
      </c>
      <c r="E17" s="37">
        <v>1603205351493</v>
      </c>
      <c r="F17" s="26">
        <v>3</v>
      </c>
      <c r="G17" s="20"/>
      <c r="H17" s="40">
        <f t="shared" si="10"/>
        <v>3</v>
      </c>
      <c r="I17" s="21"/>
      <c r="J17" s="10">
        <f t="shared" si="11"/>
        <v>3</v>
      </c>
      <c r="K17" s="11">
        <f t="shared" si="12"/>
        <v>0</v>
      </c>
      <c r="L17" s="19" t="s">
        <v>7</v>
      </c>
      <c r="M17" s="11" t="e">
        <f t="shared" si="13"/>
        <v>#VALUE!</v>
      </c>
      <c r="N17" s="11" t="e">
        <f t="shared" si="14"/>
        <v>#VALUE!</v>
      </c>
      <c r="O17" s="7">
        <v>22</v>
      </c>
      <c r="P17" s="7">
        <v>26</v>
      </c>
      <c r="Q17" s="14" t="e">
        <f t="shared" si="15"/>
        <v>#VALUE!</v>
      </c>
      <c r="R17" s="11" t="e">
        <f t="shared" si="16"/>
        <v>#VALUE!</v>
      </c>
      <c r="S17" s="22"/>
      <c r="T17" s="11">
        <f t="shared" si="17"/>
        <v>0</v>
      </c>
      <c r="U17" s="16"/>
      <c r="V17" s="11">
        <f t="shared" si="18"/>
        <v>0</v>
      </c>
      <c r="W17" s="11">
        <f t="shared" si="19"/>
        <v>0</v>
      </c>
      <c r="X17" s="11">
        <v>4211700</v>
      </c>
      <c r="Y17" s="11">
        <v>4211700</v>
      </c>
      <c r="Z17" s="11">
        <v>4211700</v>
      </c>
      <c r="AA17" s="11">
        <v>4211700</v>
      </c>
      <c r="AB17" s="11">
        <v>4211700</v>
      </c>
    </row>
    <row r="18" spans="1:28" ht="33" customHeight="1">
      <c r="A18" s="3">
        <v>15</v>
      </c>
      <c r="B18" s="35" t="s">
        <v>71</v>
      </c>
      <c r="C18" s="35" t="s">
        <v>72</v>
      </c>
      <c r="D18" s="36" t="s">
        <v>73</v>
      </c>
      <c r="E18" s="38" t="s">
        <v>74</v>
      </c>
      <c r="F18" s="7">
        <v>2.41</v>
      </c>
      <c r="G18" s="8"/>
      <c r="H18" s="9">
        <f>F18+(F18*G18)</f>
        <v>2.41</v>
      </c>
      <c r="I18" s="9"/>
      <c r="J18" s="10">
        <f>H18+I18</f>
        <v>2.41</v>
      </c>
      <c r="K18" s="11">
        <f>J18*$G$8</f>
        <v>0</v>
      </c>
      <c r="L18" s="7" t="s">
        <v>7</v>
      </c>
      <c r="M18" s="11" t="e">
        <f>ROUND(IF(AND(L18="A",K18*1&gt;=N18),K18*1,IF(AND(L18="B",K18*0.75&gt;=N18),K18*0.75,IF(AND(L18="C",K18*0.5&gt;=N18),K18*0.5,N18))),)</f>
        <v>#VALUE!</v>
      </c>
      <c r="N18" s="11" t="e">
        <f>ROUND(IF(L18="A",$C$8,IF(L18="B",0.75*$C$8,IF(L18="C",0.75*0.75*$C$8,0))),)</f>
        <v>#VALUE!</v>
      </c>
      <c r="O18" s="7">
        <v>22</v>
      </c>
      <c r="P18" s="7">
        <v>23</v>
      </c>
      <c r="Q18" s="14" t="e">
        <f>IF(M18&gt;N18,M18,N18)</f>
        <v>#VALUE!</v>
      </c>
      <c r="R18" s="11" t="e">
        <f>ROUND(IF(P18&gt;=O18,Q18,Q18/O18*P18),)</f>
        <v>#VALUE!</v>
      </c>
      <c r="S18" s="15"/>
      <c r="T18" s="11">
        <f>S18*$G$8*0.65</f>
        <v>0</v>
      </c>
      <c r="U18" s="25"/>
      <c r="V18" s="11">
        <f>U18*$G$8*0.65</f>
        <v>0</v>
      </c>
      <c r="W18" s="11">
        <f>IF(OR(L18="A DN",L18="KXL", L18=""),"0",ROUND(J18*0.01*$G$8+S18*1%*$G$8+U18*1%*$G$8,))</f>
        <v>0</v>
      </c>
      <c r="X18" s="11">
        <v>3383399</v>
      </c>
      <c r="Y18" s="11">
        <v>3383399</v>
      </c>
      <c r="Z18" s="11">
        <v>3383399</v>
      </c>
      <c r="AA18" s="11">
        <v>3383399</v>
      </c>
      <c r="AB18" s="11">
        <v>3383399</v>
      </c>
    </row>
    <row r="19" spans="1:28" ht="30">
      <c r="A19" s="3">
        <v>16</v>
      </c>
      <c r="B19" s="17" t="s">
        <v>16</v>
      </c>
      <c r="C19" s="33" t="s">
        <v>17</v>
      </c>
      <c r="D19" s="5" t="s">
        <v>18</v>
      </c>
      <c r="E19" s="18" t="s">
        <v>19</v>
      </c>
      <c r="F19" s="19">
        <v>3.66</v>
      </c>
      <c r="G19" s="20"/>
      <c r="H19" s="9">
        <v>3.66</v>
      </c>
      <c r="I19" s="21">
        <v>0.35</v>
      </c>
      <c r="J19" s="10">
        <v>4.01</v>
      </c>
      <c r="K19" s="11">
        <v>5573900</v>
      </c>
      <c r="L19" s="7" t="s">
        <v>7</v>
      </c>
      <c r="M19" s="11">
        <v>5573900</v>
      </c>
      <c r="N19" s="11">
        <v>1390000</v>
      </c>
      <c r="O19" s="12">
        <v>18</v>
      </c>
      <c r="P19" s="13">
        <v>25</v>
      </c>
      <c r="Q19" s="14">
        <v>5573900</v>
      </c>
      <c r="R19" s="11">
        <v>5573900</v>
      </c>
      <c r="S19" s="22"/>
      <c r="T19" s="11">
        <v>0</v>
      </c>
      <c r="U19" s="16"/>
      <c r="V19" s="11">
        <v>0</v>
      </c>
      <c r="W19" s="11">
        <v>55739</v>
      </c>
      <c r="X19" s="11">
        <v>5629639</v>
      </c>
      <c r="Y19" s="11">
        <v>6092926</v>
      </c>
      <c r="Z19" s="11">
        <v>6092926</v>
      </c>
      <c r="AA19" s="11">
        <v>6092926</v>
      </c>
      <c r="AB19" s="11">
        <v>6092926</v>
      </c>
    </row>
    <row r="20" spans="1:28" ht="30" customHeight="1">
      <c r="A20" s="3">
        <v>17</v>
      </c>
      <c r="B20" s="35" t="s">
        <v>23</v>
      </c>
      <c r="C20" s="35" t="s">
        <v>24</v>
      </c>
      <c r="D20" s="36" t="s">
        <v>25</v>
      </c>
      <c r="E20" s="23">
        <v>1603205353720</v>
      </c>
      <c r="F20" s="24">
        <v>2.67</v>
      </c>
      <c r="G20" s="8"/>
      <c r="H20" s="9">
        <v>2.67</v>
      </c>
      <c r="I20" s="9"/>
      <c r="J20" s="10">
        <v>2.67</v>
      </c>
      <c r="K20" s="11">
        <v>3711300</v>
      </c>
      <c r="L20" s="7" t="s">
        <v>7</v>
      </c>
      <c r="M20" s="11">
        <v>3711300</v>
      </c>
      <c r="N20" s="11"/>
      <c r="O20" s="12">
        <v>18</v>
      </c>
      <c r="P20" s="41">
        <v>26</v>
      </c>
      <c r="Q20" s="14">
        <v>3711300</v>
      </c>
      <c r="R20" s="11">
        <v>3711300</v>
      </c>
      <c r="S20" s="15"/>
      <c r="T20" s="11">
        <v>0</v>
      </c>
      <c r="U20" s="25"/>
      <c r="V20" s="11">
        <v>0</v>
      </c>
      <c r="W20" s="11">
        <v>37113</v>
      </c>
      <c r="X20" s="11">
        <v>3748413</v>
      </c>
      <c r="Y20" s="11">
        <v>3748413</v>
      </c>
      <c r="Z20" s="11">
        <v>3748413</v>
      </c>
      <c r="AA20" s="11">
        <v>3748413</v>
      </c>
      <c r="AB20" s="11">
        <v>3748413</v>
      </c>
    </row>
    <row r="21" spans="1:28" ht="26.25" customHeight="1">
      <c r="A21" s="3">
        <v>18</v>
      </c>
      <c r="B21" s="35" t="s">
        <v>38</v>
      </c>
      <c r="C21" s="35" t="s">
        <v>39</v>
      </c>
      <c r="D21" s="36" t="s">
        <v>40</v>
      </c>
      <c r="E21" s="38">
        <v>1603205354978</v>
      </c>
      <c r="F21" s="7">
        <v>1.9890000000000001</v>
      </c>
      <c r="G21" s="8"/>
      <c r="H21" s="9">
        <v>1.9890000000000001</v>
      </c>
      <c r="I21" s="9"/>
      <c r="J21" s="10">
        <v>1.9890000000000001</v>
      </c>
      <c r="K21" s="11">
        <v>2764710</v>
      </c>
      <c r="L21" s="7" t="s">
        <v>7</v>
      </c>
      <c r="M21" s="11">
        <v>2764710</v>
      </c>
      <c r="N21" s="11">
        <v>1390000</v>
      </c>
      <c r="O21" s="12">
        <v>18</v>
      </c>
      <c r="P21" s="13">
        <v>26</v>
      </c>
      <c r="Q21" s="14">
        <v>2764710</v>
      </c>
      <c r="R21" s="11">
        <v>2764710</v>
      </c>
      <c r="S21" s="15"/>
      <c r="T21" s="11">
        <v>0</v>
      </c>
      <c r="U21" s="25"/>
      <c r="V21" s="11">
        <v>0</v>
      </c>
      <c r="W21" s="11">
        <v>27647</v>
      </c>
      <c r="X21" s="11">
        <v>2792357</v>
      </c>
      <c r="Y21" s="11">
        <v>2792357</v>
      </c>
      <c r="Z21" s="11">
        <v>2792357</v>
      </c>
      <c r="AA21" s="11">
        <v>2792357</v>
      </c>
      <c r="AB21" s="11">
        <v>2792357</v>
      </c>
    </row>
    <row r="22" spans="1:28" ht="30">
      <c r="A22" s="3">
        <v>19</v>
      </c>
      <c r="B22" s="17" t="s">
        <v>45</v>
      </c>
      <c r="C22" s="42" t="s">
        <v>46</v>
      </c>
      <c r="D22" s="5" t="s">
        <v>47</v>
      </c>
      <c r="E22" s="43" t="s">
        <v>48</v>
      </c>
      <c r="F22" s="44">
        <v>5.42</v>
      </c>
      <c r="G22" s="45"/>
      <c r="H22" s="9">
        <v>5.42</v>
      </c>
      <c r="I22" s="46">
        <v>0.45</v>
      </c>
      <c r="J22" s="10">
        <v>5.87</v>
      </c>
      <c r="K22" s="11">
        <v>8159300</v>
      </c>
      <c r="L22" s="7" t="s">
        <v>7</v>
      </c>
      <c r="M22" s="11">
        <v>8159300</v>
      </c>
      <c r="N22" s="11">
        <v>1390000</v>
      </c>
      <c r="O22" s="12">
        <v>18</v>
      </c>
      <c r="P22" s="13">
        <v>25</v>
      </c>
      <c r="Q22" s="14">
        <v>8159300</v>
      </c>
      <c r="R22" s="11">
        <v>8159300</v>
      </c>
      <c r="S22" s="47"/>
      <c r="T22" s="48">
        <v>0</v>
      </c>
      <c r="U22" s="49"/>
      <c r="V22" s="48">
        <v>0</v>
      </c>
      <c r="W22" s="11">
        <v>81593</v>
      </c>
      <c r="X22" s="11">
        <v>8240893</v>
      </c>
      <c r="Y22" s="11">
        <v>8240893</v>
      </c>
      <c r="Z22" s="11">
        <v>8240893</v>
      </c>
      <c r="AA22" s="11">
        <v>8240893</v>
      </c>
      <c r="AB22" s="11">
        <v>8240893</v>
      </c>
    </row>
  </sheetData>
  <mergeCells count="1">
    <mergeCell ref="A1:AB1"/>
  </mergeCells>
  <conditionalFormatting sqref="D18:O18 Q18:AB18">
    <cfRule type="cellIs" dxfId="51" priority="29" stopIfTrue="1" operator="equal">
      <formula>"KXL"</formula>
    </cfRule>
    <cfRule type="cellIs" dxfId="50" priority="30" stopIfTrue="1" operator="equal">
      <formula>"A DN"</formula>
    </cfRule>
    <cfRule type="cellIs" dxfId="49" priority="31" stopIfTrue="1" operator="equal">
      <formula>"C"</formula>
    </cfRule>
    <cfRule type="cellIs" dxfId="48" priority="32" stopIfTrue="1" operator="equal">
      <formula>"B"</formula>
    </cfRule>
  </conditionalFormatting>
  <conditionalFormatting sqref="L21">
    <cfRule type="cellIs" dxfId="47" priority="13" stopIfTrue="1" operator="equal">
      <formula>"D"</formula>
    </cfRule>
  </conditionalFormatting>
  <conditionalFormatting sqref="E11:O14 Q4:X14 F10:O10 E8:O9 F7:O7 F5:O5 E6:O6 E4:O4 B4:C14 Y4:AB6 Y7:Z7 Y8:AB10 Y11 Y12:AB14">
    <cfRule type="cellIs" dxfId="46" priority="49" stopIfTrue="1" operator="equal">
      <formula>"KXL"</formula>
    </cfRule>
    <cfRule type="cellIs" dxfId="45" priority="50" stopIfTrue="1" operator="equal">
      <formula>"A DN"</formula>
    </cfRule>
    <cfRule type="cellIs" dxfId="44" priority="51" stopIfTrue="1" operator="equal">
      <formula>"C"</formula>
    </cfRule>
    <cfRule type="cellIs" dxfId="43" priority="52" stopIfTrue="1" operator="equal">
      <formula>"B"</formula>
    </cfRule>
  </conditionalFormatting>
  <conditionalFormatting sqref="L4:L14">
    <cfRule type="cellIs" dxfId="42" priority="48" stopIfTrue="1" operator="equal">
      <formula>"D"</formula>
    </cfRule>
  </conditionalFormatting>
  <conditionalFormatting sqref="D15:O15 Q15:AB15 X16:AB16">
    <cfRule type="cellIs" dxfId="41" priority="44" stopIfTrue="1" operator="equal">
      <formula>"KXL"</formula>
    </cfRule>
    <cfRule type="cellIs" dxfId="40" priority="45" stopIfTrue="1" operator="equal">
      <formula>"A DN"</formula>
    </cfRule>
    <cfRule type="cellIs" dxfId="39" priority="46" stopIfTrue="1" operator="equal">
      <formula>"C"</formula>
    </cfRule>
    <cfRule type="cellIs" dxfId="38" priority="47" stopIfTrue="1" operator="equal">
      <formula>"B"</formula>
    </cfRule>
  </conditionalFormatting>
  <conditionalFormatting sqref="L15">
    <cfRule type="cellIs" dxfId="37" priority="43" stopIfTrue="1" operator="equal">
      <formula>"D"</formula>
    </cfRule>
  </conditionalFormatting>
  <conditionalFormatting sqref="D16:O16 Q16:W16">
    <cfRule type="cellIs" dxfId="36" priority="39" stopIfTrue="1" operator="equal">
      <formula>"KXL"</formula>
    </cfRule>
    <cfRule type="cellIs" dxfId="35" priority="40" stopIfTrue="1" operator="equal">
      <formula>"A DN"</formula>
    </cfRule>
    <cfRule type="cellIs" dxfId="34" priority="41" stopIfTrue="1" operator="equal">
      <formula>"C"</formula>
    </cfRule>
    <cfRule type="cellIs" dxfId="33" priority="42" stopIfTrue="1" operator="equal">
      <formula>"B"</formula>
    </cfRule>
  </conditionalFormatting>
  <conditionalFormatting sqref="L16">
    <cfRule type="cellIs" dxfId="32" priority="38" stopIfTrue="1" operator="equal">
      <formula>"D"</formula>
    </cfRule>
  </conditionalFormatting>
  <conditionalFormatting sqref="D17:O17 Q17:AB17">
    <cfRule type="cellIs" dxfId="31" priority="34" stopIfTrue="1" operator="equal">
      <formula>"KXL"</formula>
    </cfRule>
    <cfRule type="cellIs" dxfId="30" priority="35" stopIfTrue="1" operator="equal">
      <formula>"A DN"</formula>
    </cfRule>
    <cfRule type="cellIs" dxfId="29" priority="36" stopIfTrue="1" operator="equal">
      <formula>"C"</formula>
    </cfRule>
    <cfRule type="cellIs" dxfId="28" priority="37" stopIfTrue="1" operator="equal">
      <formula>"B"</formula>
    </cfRule>
  </conditionalFormatting>
  <conditionalFormatting sqref="L17">
    <cfRule type="cellIs" dxfId="27" priority="33" stopIfTrue="1" operator="equal">
      <formula>"D"</formula>
    </cfRule>
  </conditionalFormatting>
  <conditionalFormatting sqref="L18">
    <cfRule type="cellIs" dxfId="26" priority="28" stopIfTrue="1" operator="equal">
      <formula>"D"</formula>
    </cfRule>
  </conditionalFormatting>
  <conditionalFormatting sqref="E22:L22 B22:C22 M20:O22 W21 K21 Q20:R20 J20:K20 H20 F19:O19 B19:C19 Q19:X19 W20:AB20 Q22:AB22">
    <cfRule type="cellIs" dxfId="25" priority="24" stopIfTrue="1" operator="equal">
      <formula>"KXL"</formula>
    </cfRule>
    <cfRule type="cellIs" dxfId="24" priority="25" stopIfTrue="1" operator="equal">
      <formula>"A DN"</formula>
    </cfRule>
    <cfRule type="cellIs" dxfId="23" priority="26" stopIfTrue="1" operator="equal">
      <formula>"C"</formula>
    </cfRule>
    <cfRule type="cellIs" dxfId="22" priority="27" stopIfTrue="1" operator="equal">
      <formula>"B"</formula>
    </cfRule>
  </conditionalFormatting>
  <conditionalFormatting sqref="L22 L19">
    <cfRule type="cellIs" dxfId="21" priority="23" stopIfTrue="1" operator="equal">
      <formula>"D"</formula>
    </cfRule>
  </conditionalFormatting>
  <conditionalFormatting sqref="D20:G20 I20 L20 S20:V20">
    <cfRule type="cellIs" dxfId="20" priority="19" stopIfTrue="1" operator="equal">
      <formula>"KXL"</formula>
    </cfRule>
    <cfRule type="cellIs" dxfId="19" priority="20" stopIfTrue="1" operator="equal">
      <formula>"A DN"</formula>
    </cfRule>
    <cfRule type="cellIs" dxfId="18" priority="21" stopIfTrue="1" operator="equal">
      <formula>"C"</formula>
    </cfRule>
    <cfRule type="cellIs" dxfId="17" priority="22" stopIfTrue="1" operator="equal">
      <formula>"B"</formula>
    </cfRule>
  </conditionalFormatting>
  <conditionalFormatting sqref="L20">
    <cfRule type="cellIs" dxfId="16" priority="18" stopIfTrue="1" operator="equal">
      <formula>"D"</formula>
    </cfRule>
  </conditionalFormatting>
  <conditionalFormatting sqref="Q21:V21 D21:J21 L21 X21:AB21">
    <cfRule type="cellIs" dxfId="15" priority="14" stopIfTrue="1" operator="equal">
      <formula>"KXL"</formula>
    </cfRule>
    <cfRule type="cellIs" dxfId="14" priority="15" stopIfTrue="1" operator="equal">
      <formula>"A DN"</formula>
    </cfRule>
    <cfRule type="cellIs" dxfId="13" priority="16" stopIfTrue="1" operator="equal">
      <formula>"C"</formula>
    </cfRule>
    <cfRule type="cellIs" dxfId="12" priority="17" stopIfTrue="1" operator="equal">
      <formula>"B"</formula>
    </cfRule>
  </conditionalFormatting>
  <conditionalFormatting sqref="Y19:AB19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AA7:AB7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Z11:AB11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2019-06-26T08:19:35Z</dcterms:modified>
</cp:coreProperties>
</file>